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404a43a36fe118/Documents/Loggerhead Files/"/>
    </mc:Choice>
  </mc:AlternateContent>
  <xr:revisionPtr revIDLastSave="0" documentId="8_{7A6CECD0-8DDD-4EE8-A62A-CE65BFD8B6DB}" xr6:coauthVersionLast="47" xr6:coauthVersionMax="47" xr10:uidLastSave="{00000000-0000-0000-0000-000000000000}"/>
  <bookViews>
    <workbookView xWindow="28680" yWindow="-120" windowWidth="29040" windowHeight="15840" xr2:uid="{E6A934CE-A329-4664-88C7-9BA8BA05CB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F10" i="1"/>
  <c r="N10" i="1" s="1"/>
  <c r="L9" i="1"/>
  <c r="F9" i="1"/>
  <c r="N9" i="1" s="1"/>
  <c r="L8" i="1"/>
  <c r="F8" i="1"/>
  <c r="G8" i="1" s="1"/>
  <c r="F4" i="1"/>
  <c r="G4" i="1" s="1"/>
  <c r="L4" i="1"/>
  <c r="N4" i="1"/>
  <c r="P4" i="1" s="1"/>
  <c r="F5" i="1"/>
  <c r="N5" i="1" s="1"/>
  <c r="L5" i="1"/>
  <c r="F3" i="1"/>
  <c r="N3" i="1" s="1"/>
  <c r="L3" i="1"/>
  <c r="N8" i="1" l="1"/>
  <c r="P8" i="1" s="1"/>
  <c r="R8" i="1" s="1"/>
  <c r="S8" i="1" s="1"/>
  <c r="T8" i="1" s="1"/>
  <c r="P9" i="1"/>
  <c r="P10" i="1"/>
  <c r="G9" i="1"/>
  <c r="G10" i="1"/>
  <c r="P5" i="1"/>
  <c r="R4" i="1"/>
  <c r="S4" i="1" s="1"/>
  <c r="T4" i="1" s="1"/>
  <c r="Q4" i="1"/>
  <c r="G5" i="1"/>
  <c r="G3" i="1"/>
  <c r="P3" i="1"/>
  <c r="Q8" i="1" l="1"/>
  <c r="R10" i="1"/>
  <c r="S10" i="1" s="1"/>
  <c r="T10" i="1" s="1"/>
  <c r="Q10" i="1"/>
  <c r="Q9" i="1"/>
  <c r="R9" i="1"/>
  <c r="S9" i="1" s="1"/>
  <c r="T9" i="1" s="1"/>
  <c r="Q5" i="1"/>
  <c r="R5" i="1"/>
  <c r="S5" i="1" s="1"/>
  <c r="T5" i="1" s="1"/>
  <c r="R3" i="1"/>
  <c r="S3" i="1" s="1"/>
  <c r="T3" i="1" s="1"/>
  <c r="Q3" i="1"/>
</calcChain>
</file>

<file path=xl/sharedStrings.xml><?xml version="1.0" encoding="utf-8"?>
<sst xmlns="http://schemas.openxmlformats.org/spreadsheetml/2006/main" count="24" uniqueCount="21">
  <si>
    <t>Sample Rate</t>
  </si>
  <si>
    <t>Record Duration (s)</t>
  </si>
  <si>
    <t>Sleep Duration (s)</t>
  </si>
  <si>
    <t>mA Sleep</t>
  </si>
  <si>
    <t>mA Record</t>
  </si>
  <si>
    <t>mAh per battery pack</t>
  </si>
  <si>
    <t>battery packs</t>
  </si>
  <si>
    <t>total power</t>
  </si>
  <si>
    <t>Period (s)</t>
  </si>
  <si>
    <t>Avg Power Consumption (mA)</t>
  </si>
  <si>
    <t>Power Duration (h)</t>
  </si>
  <si>
    <t>Power Duration (Days)</t>
  </si>
  <si>
    <t>Memory (GB)</t>
  </si>
  <si>
    <t>Memory (MB)</t>
  </si>
  <si>
    <t>Record Duration (h)</t>
  </si>
  <si>
    <t>Duty cycle</t>
  </si>
  <si>
    <t>LS1</t>
  </si>
  <si>
    <t>LS1X</t>
  </si>
  <si>
    <t>Snap</t>
  </si>
  <si>
    <t>10% Duty Cycle</t>
  </si>
  <si>
    <t>Continuous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</si>
</sst>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2" borderId="1" xfId="1" applyAlignment="1">
      <alignment horizontal="center"/>
    </xf>
    <xf numFmtId="0" fontId="2" fillId="3" borderId="1" xfId="2" applyAlignment="1">
      <alignment horizontal="center"/>
    </xf>
    <xf numFmtId="1" fontId="2" fillId="3" borderId="1" xfId="2" applyNumberFormat="1" applyAlignment="1">
      <alignment horizontal="center"/>
    </xf>
    <xf numFmtId="1" fontId="2" fillId="3" borderId="1" xfId="2" applyNumberFormat="1"/>
    <xf numFmtId="0" fontId="1" fillId="2" borderId="3" xfId="1" applyBorder="1" applyAlignment="1">
      <alignment horizontal="center"/>
    </xf>
    <xf numFmtId="0" fontId="2" fillId="3" borderId="3" xfId="2" applyBorder="1" applyAlignment="1">
      <alignment horizontal="center"/>
    </xf>
    <xf numFmtId="1" fontId="2" fillId="3" borderId="3" xfId="2" applyNumberFormat="1" applyBorder="1" applyAlignment="1">
      <alignment horizontal="center"/>
    </xf>
    <xf numFmtId="1" fontId="2" fillId="3" borderId="3" xfId="2" applyNumberFormat="1" applyBorder="1"/>
    <xf numFmtId="0" fontId="4" fillId="2" borderId="4" xfId="1" applyFont="1" applyBorder="1" applyAlignment="1">
      <alignment horizontal="center" wrapText="1"/>
    </xf>
    <xf numFmtId="0" fontId="2" fillId="3" borderId="4" xfId="2" applyFont="1" applyBorder="1" applyAlignment="1">
      <alignment horizontal="center" wrapText="1"/>
    </xf>
    <xf numFmtId="0" fontId="3" fillId="0" borderId="2" xfId="0" applyFont="1" applyBorder="1"/>
    <xf numFmtId="1" fontId="2" fillId="3" borderId="4" xfId="2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2" borderId="5" xfId="1" applyFont="1" applyBorder="1" applyAlignment="1">
      <alignment horizontal="center" wrapText="1"/>
    </xf>
    <xf numFmtId="0" fontId="2" fillId="3" borderId="5" xfId="2" applyFont="1" applyBorder="1" applyAlignment="1">
      <alignment horizontal="center" wrapText="1"/>
    </xf>
    <xf numFmtId="0" fontId="3" fillId="0" borderId="0" xfId="0" applyFont="1" applyBorder="1"/>
    <xf numFmtId="1" fontId="2" fillId="3" borderId="5" xfId="2" applyNumberFormat="1" applyFont="1" applyBorder="1" applyAlignment="1">
      <alignment horizontal="center" wrapText="1"/>
    </xf>
    <xf numFmtId="0" fontId="3" fillId="0" borderId="0" xfId="0" applyFont="1"/>
    <xf numFmtId="1" fontId="2" fillId="4" borderId="4" xfId="2" applyNumberFormat="1" applyFont="1" applyFill="1" applyBorder="1" applyAlignment="1">
      <alignment horizontal="center" wrapText="1"/>
    </xf>
    <xf numFmtId="1" fontId="2" fillId="4" borderId="3" xfId="2" applyNumberFormat="1" applyFill="1" applyBorder="1" applyAlignment="1">
      <alignment horizontal="center"/>
    </xf>
    <xf numFmtId="1" fontId="2" fillId="4" borderId="1" xfId="2" applyNumberFormat="1" applyFill="1" applyAlignment="1">
      <alignment horizontal="center"/>
    </xf>
    <xf numFmtId="1" fontId="2" fillId="4" borderId="3" xfId="2" applyNumberFormat="1" applyFill="1" applyBorder="1"/>
    <xf numFmtId="1" fontId="2" fillId="4" borderId="1" xfId="2" applyNumberFormat="1" applyFill="1"/>
    <xf numFmtId="1" fontId="2" fillId="4" borderId="5" xfId="2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54DFB-5CFD-4D29-8C8D-BDFD2ACEB73D}">
  <dimension ref="A1:T10"/>
  <sheetViews>
    <sheetView tabSelected="1" workbookViewId="0">
      <selection activeCell="Q5" sqref="Q5"/>
    </sheetView>
  </sheetViews>
  <sheetFormatPr defaultRowHeight="14.4" x14ac:dyDescent="0.3"/>
  <cols>
    <col min="1" max="1" width="14.44140625" bestFit="1" customWidth="1"/>
    <col min="2" max="2" width="17.6640625" style="3" bestFit="1" customWidth="1"/>
    <col min="3" max="3" width="16.5546875" style="3" bestFit="1" customWidth="1"/>
    <col min="4" max="4" width="11.6640625" style="3" bestFit="1" customWidth="1"/>
    <col min="5" max="5" width="4.33203125" style="1" customWidth="1"/>
    <col min="6" max="6" width="9.33203125" style="4" bestFit="1" customWidth="1"/>
    <col min="7" max="7" width="8.88671875" style="4"/>
    <col min="8" max="8" width="10.33203125" bestFit="1" customWidth="1"/>
    <col min="9" max="9" width="9.109375" bestFit="1" customWidth="1"/>
    <col min="10" max="10" width="19.5546875" bestFit="1" customWidth="1"/>
    <col min="11" max="11" width="8.88671875" style="3"/>
    <col min="12" max="12" width="8.88671875" style="4"/>
    <col min="13" max="13" width="1.88671875" style="1" customWidth="1"/>
    <col min="14" max="14" width="12.5546875" style="4" customWidth="1"/>
    <col min="15" max="15" width="2.6640625" customWidth="1"/>
    <col min="16" max="16" width="8.88671875" style="5"/>
    <col min="17" max="17" width="8.88671875" style="23"/>
    <col min="18" max="18" width="8.88671875" style="5"/>
    <col min="19" max="19" width="10.44140625" style="6" customWidth="1"/>
    <col min="20" max="20" width="10.5546875" style="25" bestFit="1" customWidth="1"/>
  </cols>
  <sheetData>
    <row r="1" spans="1:20" s="2" customFormat="1" ht="43.2" x14ac:dyDescent="0.3">
      <c r="B1" s="11" t="s">
        <v>1</v>
      </c>
      <c r="C1" s="11" t="s">
        <v>2</v>
      </c>
      <c r="D1" s="11" t="s">
        <v>0</v>
      </c>
      <c r="F1" s="12" t="s">
        <v>8</v>
      </c>
      <c r="G1" s="12" t="s">
        <v>15</v>
      </c>
      <c r="H1" s="13" t="s">
        <v>4</v>
      </c>
      <c r="I1" s="13" t="s">
        <v>3</v>
      </c>
      <c r="J1" s="13" t="s">
        <v>5</v>
      </c>
      <c r="K1" s="11" t="s">
        <v>6</v>
      </c>
      <c r="L1" s="12" t="s">
        <v>7</v>
      </c>
      <c r="N1" s="12" t="s">
        <v>9</v>
      </c>
      <c r="P1" s="14" t="s">
        <v>10</v>
      </c>
      <c r="Q1" s="21" t="s">
        <v>11</v>
      </c>
      <c r="R1" s="14" t="s">
        <v>14</v>
      </c>
      <c r="S1" s="14" t="s">
        <v>13</v>
      </c>
      <c r="T1" s="21" t="s">
        <v>12</v>
      </c>
    </row>
    <row r="2" spans="1:20" s="15" customFormat="1" x14ac:dyDescent="0.3">
      <c r="A2" s="27" t="s">
        <v>20</v>
      </c>
      <c r="B2" s="16"/>
      <c r="C2" s="16"/>
      <c r="D2" s="16"/>
      <c r="F2" s="17"/>
      <c r="G2" s="17"/>
      <c r="H2" s="18"/>
      <c r="I2" s="18"/>
      <c r="J2" s="18"/>
      <c r="K2" s="16"/>
      <c r="L2" s="17"/>
      <c r="N2" s="17"/>
      <c r="P2" s="19"/>
      <c r="Q2" s="26"/>
      <c r="R2" s="19"/>
      <c r="S2" s="19"/>
      <c r="T2" s="26"/>
    </row>
    <row r="3" spans="1:20" x14ac:dyDescent="0.3">
      <c r="A3" t="s">
        <v>16</v>
      </c>
      <c r="B3" s="7">
        <v>300</v>
      </c>
      <c r="C3" s="7">
        <v>0</v>
      </c>
      <c r="D3" s="7">
        <v>48000</v>
      </c>
      <c r="F3" s="8">
        <f t="shared" ref="F3" si="0">B3+C3</f>
        <v>300</v>
      </c>
      <c r="G3" s="8">
        <f>B3/F3</f>
        <v>1</v>
      </c>
      <c r="H3">
        <v>50</v>
      </c>
      <c r="I3">
        <v>3.7</v>
      </c>
      <c r="J3">
        <v>12000</v>
      </c>
      <c r="K3" s="7">
        <v>4</v>
      </c>
      <c r="L3" s="8">
        <f>J3*K3</f>
        <v>48000</v>
      </c>
      <c r="N3" s="8">
        <f t="shared" ref="N3" si="1">(H3*B3/F3) + (I3*C3/F3)</f>
        <v>50</v>
      </c>
      <c r="P3" s="9">
        <f>L3/N3</f>
        <v>960</v>
      </c>
      <c r="Q3" s="22">
        <f>P3/24</f>
        <v>40</v>
      </c>
      <c r="R3" s="9">
        <f t="shared" ref="R3" si="2">P3*B3/F3</f>
        <v>960</v>
      </c>
      <c r="S3" s="10">
        <f>R3*3600*D3*2/1000000</f>
        <v>331776</v>
      </c>
      <c r="T3" s="24">
        <f>S3/1000</f>
        <v>331.77600000000001</v>
      </c>
    </row>
    <row r="4" spans="1:20" x14ac:dyDescent="0.3">
      <c r="A4" t="s">
        <v>17</v>
      </c>
      <c r="B4" s="7">
        <v>300</v>
      </c>
      <c r="C4" s="7">
        <v>0</v>
      </c>
      <c r="D4" s="7">
        <v>48000</v>
      </c>
      <c r="F4" s="8">
        <f t="shared" ref="F4:F5" si="3">B4+C4</f>
        <v>300</v>
      </c>
      <c r="G4" s="8">
        <f t="shared" ref="G4:G5" si="4">B4/F4</f>
        <v>1</v>
      </c>
      <c r="H4">
        <v>50</v>
      </c>
      <c r="I4">
        <v>3.7</v>
      </c>
      <c r="J4">
        <v>12000</v>
      </c>
      <c r="K4" s="7">
        <v>8</v>
      </c>
      <c r="L4" s="8">
        <f t="shared" ref="L4:L5" si="5">J4*K4</f>
        <v>96000</v>
      </c>
      <c r="N4" s="8">
        <f t="shared" ref="N4:N5" si="6">(H4*B4/F4) + (I4*C4/F4)</f>
        <v>50</v>
      </c>
      <c r="P4" s="9">
        <f t="shared" ref="P4:P5" si="7">L4/N4</f>
        <v>1920</v>
      </c>
      <c r="Q4" s="22">
        <f t="shared" ref="Q4:Q5" si="8">P4/24</f>
        <v>80</v>
      </c>
      <c r="R4" s="9">
        <f t="shared" ref="R4:R5" si="9">P4*B4/F4</f>
        <v>1920</v>
      </c>
      <c r="S4" s="10">
        <f t="shared" ref="S4:S5" si="10">R4*3600*D4*2/1000000</f>
        <v>663552</v>
      </c>
      <c r="T4" s="24">
        <f t="shared" ref="T4:T5" si="11">S4/1000</f>
        <v>663.55200000000002</v>
      </c>
    </row>
    <row r="5" spans="1:20" x14ac:dyDescent="0.3">
      <c r="A5" t="s">
        <v>18</v>
      </c>
      <c r="B5" s="7">
        <v>300</v>
      </c>
      <c r="C5" s="7">
        <v>0</v>
      </c>
      <c r="D5" s="7">
        <v>48000</v>
      </c>
      <c r="F5" s="8">
        <f t="shared" si="3"/>
        <v>300</v>
      </c>
      <c r="G5" s="8">
        <f t="shared" si="4"/>
        <v>1</v>
      </c>
      <c r="H5">
        <v>50</v>
      </c>
      <c r="I5">
        <v>3.7</v>
      </c>
      <c r="J5">
        <v>12000</v>
      </c>
      <c r="K5" s="7">
        <v>1</v>
      </c>
      <c r="L5" s="8">
        <f t="shared" si="5"/>
        <v>12000</v>
      </c>
      <c r="N5" s="8">
        <f t="shared" si="6"/>
        <v>50</v>
      </c>
      <c r="P5" s="9">
        <f t="shared" si="7"/>
        <v>240</v>
      </c>
      <c r="Q5" s="22">
        <f t="shared" si="8"/>
        <v>10</v>
      </c>
      <c r="R5" s="9">
        <f t="shared" si="9"/>
        <v>240</v>
      </c>
      <c r="S5" s="10">
        <f t="shared" si="10"/>
        <v>82944</v>
      </c>
      <c r="T5" s="24">
        <f t="shared" si="11"/>
        <v>82.944000000000003</v>
      </c>
    </row>
    <row r="7" spans="1:20" x14ac:dyDescent="0.3">
      <c r="A7" s="20" t="s">
        <v>19</v>
      </c>
    </row>
    <row r="8" spans="1:20" x14ac:dyDescent="0.3">
      <c r="A8" t="s">
        <v>16</v>
      </c>
      <c r="B8" s="7">
        <v>60</v>
      </c>
      <c r="C8" s="7">
        <v>540</v>
      </c>
      <c r="D8" s="7">
        <v>48000</v>
      </c>
      <c r="F8" s="8">
        <f t="shared" ref="F8:F10" si="12">B8+C8</f>
        <v>600</v>
      </c>
      <c r="G8" s="8">
        <f>B8/F8</f>
        <v>0.1</v>
      </c>
      <c r="H8">
        <v>50</v>
      </c>
      <c r="I8">
        <v>3.7</v>
      </c>
      <c r="J8">
        <v>12000</v>
      </c>
      <c r="K8" s="7">
        <v>4</v>
      </c>
      <c r="L8" s="8">
        <f>J8*K8</f>
        <v>48000</v>
      </c>
      <c r="N8" s="8">
        <f t="shared" ref="N8:N10" si="13">(H8*B8/F8) + (I8*C8/F8)</f>
        <v>8.33</v>
      </c>
      <c r="P8" s="9">
        <f>L8/N8</f>
        <v>5762.3049219687873</v>
      </c>
      <c r="Q8" s="22">
        <f>P8/24</f>
        <v>240.09603841536614</v>
      </c>
      <c r="R8" s="9">
        <f t="shared" ref="R8:R10" si="14">P8*B8/F8</f>
        <v>576.2304921968788</v>
      </c>
      <c r="S8" s="10">
        <f>R8*3600*D8*2/1000000</f>
        <v>199145.2581032413</v>
      </c>
      <c r="T8" s="24">
        <f>S8/1000</f>
        <v>199.1452581032413</v>
      </c>
    </row>
    <row r="9" spans="1:20" x14ac:dyDescent="0.3">
      <c r="A9" t="s">
        <v>17</v>
      </c>
      <c r="B9" s="7">
        <v>60</v>
      </c>
      <c r="C9" s="7">
        <v>540</v>
      </c>
      <c r="D9" s="7">
        <v>48000</v>
      </c>
      <c r="F9" s="8">
        <f t="shared" si="12"/>
        <v>600</v>
      </c>
      <c r="G9" s="8">
        <f t="shared" ref="G9:G10" si="15">B9/F9</f>
        <v>0.1</v>
      </c>
      <c r="H9">
        <v>50</v>
      </c>
      <c r="I9">
        <v>3.7</v>
      </c>
      <c r="J9">
        <v>12000</v>
      </c>
      <c r="K9" s="7">
        <v>8</v>
      </c>
      <c r="L9" s="8">
        <f t="shared" ref="L9:L10" si="16">J9*K9</f>
        <v>96000</v>
      </c>
      <c r="N9" s="8">
        <f t="shared" si="13"/>
        <v>8.33</v>
      </c>
      <c r="P9" s="9">
        <f t="shared" ref="P9:P10" si="17">L9/N9</f>
        <v>11524.609843937575</v>
      </c>
      <c r="Q9" s="22">
        <f t="shared" ref="Q9:Q10" si="18">P9/24</f>
        <v>480.19207683073228</v>
      </c>
      <c r="R9" s="9">
        <f t="shared" si="14"/>
        <v>1152.4609843937576</v>
      </c>
      <c r="S9" s="10">
        <f t="shared" ref="S9:S10" si="19">R9*3600*D9*2/1000000</f>
        <v>398290.5162064826</v>
      </c>
      <c r="T9" s="24">
        <f t="shared" ref="T9:T10" si="20">S9/1000</f>
        <v>398.29051620648261</v>
      </c>
    </row>
    <row r="10" spans="1:20" x14ac:dyDescent="0.3">
      <c r="A10" t="s">
        <v>18</v>
      </c>
      <c r="B10" s="7">
        <v>60</v>
      </c>
      <c r="C10" s="7">
        <v>540</v>
      </c>
      <c r="D10" s="7">
        <v>48000</v>
      </c>
      <c r="F10" s="8">
        <f t="shared" si="12"/>
        <v>600</v>
      </c>
      <c r="G10" s="8">
        <f t="shared" si="15"/>
        <v>0.1</v>
      </c>
      <c r="H10">
        <v>50</v>
      </c>
      <c r="I10">
        <v>3.7</v>
      </c>
      <c r="J10">
        <v>12000</v>
      </c>
      <c r="K10" s="7">
        <v>1</v>
      </c>
      <c r="L10" s="8">
        <f t="shared" si="16"/>
        <v>12000</v>
      </c>
      <c r="N10" s="8">
        <f t="shared" si="13"/>
        <v>8.33</v>
      </c>
      <c r="P10" s="9">
        <f t="shared" si="17"/>
        <v>1440.5762304921968</v>
      </c>
      <c r="Q10" s="22">
        <f t="shared" si="18"/>
        <v>60.024009603841534</v>
      </c>
      <c r="R10" s="9">
        <f t="shared" si="14"/>
        <v>144.0576230492197</v>
      </c>
      <c r="S10" s="10">
        <f t="shared" si="19"/>
        <v>49786.314525810325</v>
      </c>
      <c r="T10" s="24">
        <f t="shared" si="20"/>
        <v>49.786314525810326</v>
      </c>
    </row>
  </sheetData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Mann</dc:creator>
  <cp:lastModifiedBy>Amy Donner</cp:lastModifiedBy>
  <dcterms:created xsi:type="dcterms:W3CDTF">2019-06-21T13:35:33Z</dcterms:created>
  <dcterms:modified xsi:type="dcterms:W3CDTF">2021-09-02T14:06:25Z</dcterms:modified>
</cp:coreProperties>
</file>